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805" yWindow="15" windowWidth="18825" windowHeight="15255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<sst xmlns="http://schemas.openxmlformats.org/spreadsheetml/2006/main" count="440" uniqueCount="72">
  <si>
    <t>Gesamt 3 VO</t>
  </si>
  <si>
    <t>Gesamt 5 VO</t>
  </si>
  <si>
    <t>Pos</t>
  </si>
  <si>
    <t>Erstverordnung</t>
  </si>
  <si>
    <t>BED</t>
  </si>
  <si>
    <t>DVE-Ost</t>
  </si>
  <si>
    <t>DVE-West</t>
  </si>
  <si>
    <t>Funktionsanalyse</t>
  </si>
  <si>
    <t>Einzelbehandlung senso</t>
  </si>
  <si>
    <t>Therapiebericht</t>
  </si>
  <si>
    <t>10 x 54103</t>
  </si>
  <si>
    <t>Gesamt VO</t>
  </si>
  <si>
    <t>Folgeverordnung</t>
  </si>
  <si>
    <t>mit Hausbesuch</t>
  </si>
  <si>
    <t>Hausbesuchspauschale</t>
  </si>
  <si>
    <t>Zweierbehandlung senso</t>
  </si>
  <si>
    <t>20 x 54206</t>
  </si>
  <si>
    <t>2 x 54002</t>
  </si>
  <si>
    <t>nicht möglich</t>
  </si>
  <si>
    <r>
      <t>VO</t>
    </r>
    <r>
      <rPr>
        <sz val="10"/>
        <rFont val="Verdana"/>
        <family val="0"/>
      </rPr>
      <t xml:space="preserve"> sensomotorisch-perzeptive </t>
    </r>
    <r>
      <rPr>
        <b/>
        <sz val="10"/>
        <rFont val="Verdana"/>
        <family val="0"/>
      </rPr>
      <t>Einzelbehandlung</t>
    </r>
  </si>
  <si>
    <r>
      <t>2 VO</t>
    </r>
    <r>
      <rPr>
        <sz val="10"/>
        <rFont val="Verdana"/>
        <family val="0"/>
      </rPr>
      <t xml:space="preserve"> sensomotorisch-perzeptive </t>
    </r>
    <r>
      <rPr>
        <b/>
        <sz val="10"/>
        <rFont val="Verdana"/>
        <family val="0"/>
      </rPr>
      <t>Zweierbehandlung</t>
    </r>
  </si>
  <si>
    <t>Verordnungen sensomotorisch-perzeptiv</t>
  </si>
  <si>
    <r>
      <t>3 VO</t>
    </r>
    <r>
      <rPr>
        <sz val="10"/>
        <rFont val="Verdana"/>
        <family val="0"/>
      </rPr>
      <t xml:space="preserve"> sensomotorisch-perzeptive </t>
    </r>
    <r>
      <rPr>
        <b/>
        <sz val="10"/>
        <rFont val="Verdana"/>
        <family val="0"/>
      </rPr>
      <t>Gruppenbehandlung</t>
    </r>
  </si>
  <si>
    <t>3 x 54002</t>
  </si>
  <si>
    <t>30 x 54210</t>
  </si>
  <si>
    <t>Gruppenbehandlung senso</t>
  </si>
  <si>
    <t>2 x 59701</t>
  </si>
  <si>
    <t>3 x 59701</t>
  </si>
  <si>
    <r>
      <t>5 VO</t>
    </r>
    <r>
      <rPr>
        <sz val="10"/>
        <rFont val="Verdana"/>
        <family val="0"/>
      </rPr>
      <t xml:space="preserve"> sensomotorisch-perzeptive </t>
    </r>
    <r>
      <rPr>
        <b/>
        <sz val="10"/>
        <rFont val="Verdana"/>
        <family val="0"/>
      </rPr>
      <t>Gruppenbehandlung</t>
    </r>
  </si>
  <si>
    <t>5 x 54002</t>
  </si>
  <si>
    <t>Verordnungen motorisch-funktionell</t>
  </si>
  <si>
    <t>10 x 54102</t>
  </si>
  <si>
    <r>
      <t xml:space="preserve">mit </t>
    </r>
    <r>
      <rPr>
        <b/>
        <sz val="10"/>
        <rFont val="Verdana"/>
        <family val="0"/>
      </rPr>
      <t>Hausbesuch</t>
    </r>
  </si>
  <si>
    <t>10 x 59933</t>
  </si>
  <si>
    <r>
      <t>VO</t>
    </r>
    <r>
      <rPr>
        <sz val="10"/>
        <rFont val="Verdana"/>
        <family val="0"/>
      </rPr>
      <t xml:space="preserve"> motorisch-funktionelle </t>
    </r>
    <r>
      <rPr>
        <b/>
        <sz val="10"/>
        <rFont val="Verdana"/>
        <family val="0"/>
      </rPr>
      <t>Einzelbehandlung</t>
    </r>
  </si>
  <si>
    <r>
      <t>2 VO</t>
    </r>
    <r>
      <rPr>
        <sz val="10"/>
        <rFont val="Verdana"/>
        <family val="0"/>
      </rPr>
      <t xml:space="preserve"> motorisch-funktionelle </t>
    </r>
    <r>
      <rPr>
        <b/>
        <sz val="10"/>
        <rFont val="Verdana"/>
        <family val="0"/>
      </rPr>
      <t>Zweierbehandlung</t>
    </r>
  </si>
  <si>
    <r>
      <t>3 VO</t>
    </r>
    <r>
      <rPr>
        <sz val="10"/>
        <rFont val="Verdana"/>
        <family val="0"/>
      </rPr>
      <t xml:space="preserve"> motorisch-funktionelle </t>
    </r>
    <r>
      <rPr>
        <b/>
        <sz val="10"/>
        <rFont val="Verdana"/>
        <family val="0"/>
      </rPr>
      <t>Gruppenbehandlung</t>
    </r>
  </si>
  <si>
    <r>
      <t>5 VO</t>
    </r>
    <r>
      <rPr>
        <sz val="10"/>
        <rFont val="Verdana"/>
        <family val="0"/>
      </rPr>
      <t xml:space="preserve"> motorisch-funktionelle </t>
    </r>
    <r>
      <rPr>
        <b/>
        <sz val="10"/>
        <rFont val="Verdana"/>
        <family val="0"/>
      </rPr>
      <t>Gruppenbehandlung</t>
    </r>
  </si>
  <si>
    <t>20 x 54205</t>
  </si>
  <si>
    <t>30 x 54209</t>
  </si>
  <si>
    <t>50 x 54209</t>
  </si>
  <si>
    <t>Einzelbehandlung mo-fu</t>
  </si>
  <si>
    <t>Zweierbehandlung mo-fu</t>
  </si>
  <si>
    <t>Gruppenbehandlung mo-fu</t>
  </si>
  <si>
    <t>Verordnungen Hirnleist./neuropsycholog.</t>
  </si>
  <si>
    <r>
      <t>VO</t>
    </r>
    <r>
      <rPr>
        <sz val="10"/>
        <rFont val="Verdana"/>
        <family val="0"/>
      </rPr>
      <t xml:space="preserve"> neuropsychologische </t>
    </r>
    <r>
      <rPr>
        <b/>
        <sz val="10"/>
        <rFont val="Verdana"/>
        <family val="0"/>
      </rPr>
      <t>Einzelbehandlung</t>
    </r>
  </si>
  <si>
    <r>
      <t>2 VO</t>
    </r>
    <r>
      <rPr>
        <sz val="10"/>
        <rFont val="Verdana"/>
        <family val="0"/>
      </rPr>
      <t xml:space="preserve"> neuropsychologische </t>
    </r>
    <r>
      <rPr>
        <b/>
        <sz val="10"/>
        <rFont val="Verdana"/>
        <family val="0"/>
      </rPr>
      <t>Zweierbehandlung</t>
    </r>
  </si>
  <si>
    <r>
      <t>3 VO</t>
    </r>
    <r>
      <rPr>
        <sz val="10"/>
        <rFont val="Verdana"/>
        <family val="0"/>
      </rPr>
      <t xml:space="preserve"> neuropsychologische </t>
    </r>
    <r>
      <rPr>
        <b/>
        <sz val="10"/>
        <rFont val="Verdana"/>
        <family val="0"/>
      </rPr>
      <t>Gruppenbehandlung</t>
    </r>
  </si>
  <si>
    <r>
      <t xml:space="preserve">5 VO </t>
    </r>
    <r>
      <rPr>
        <sz val="10"/>
        <rFont val="Verdana"/>
        <family val="0"/>
      </rPr>
      <t xml:space="preserve">neuropsychologische </t>
    </r>
    <r>
      <rPr>
        <b/>
        <sz val="10"/>
        <rFont val="Verdana"/>
        <family val="0"/>
      </rPr>
      <t>Gruppenbehandlung</t>
    </r>
  </si>
  <si>
    <r>
      <t>5 VO</t>
    </r>
    <r>
      <rPr>
        <sz val="10"/>
        <rFont val="Verdana"/>
        <family val="0"/>
      </rPr>
      <t xml:space="preserve"> neuropsychologische </t>
    </r>
    <r>
      <rPr>
        <b/>
        <sz val="10"/>
        <rFont val="Verdana"/>
        <family val="0"/>
      </rPr>
      <t>Gruppenbehandlung</t>
    </r>
  </si>
  <si>
    <t>10 x 54104</t>
  </si>
  <si>
    <t>20 x 54207</t>
  </si>
  <si>
    <t>30 x 54211</t>
  </si>
  <si>
    <t>Einzelbehandlung neuro</t>
  </si>
  <si>
    <t>Zweierbehandlung neuro</t>
  </si>
  <si>
    <t>Gruppenbehandlung neuro</t>
  </si>
  <si>
    <t>Verordnungen psychisch-funktionell</t>
  </si>
  <si>
    <r>
      <t>VO</t>
    </r>
    <r>
      <rPr>
        <sz val="10"/>
        <rFont val="Verdana"/>
        <family val="0"/>
      </rPr>
      <t xml:space="preserve"> psychisch-funktionelle </t>
    </r>
    <r>
      <rPr>
        <b/>
        <sz val="10"/>
        <rFont val="Verdana"/>
        <family val="0"/>
      </rPr>
      <t>Einzelbehandlung</t>
    </r>
  </si>
  <si>
    <r>
      <t>2 VO</t>
    </r>
    <r>
      <rPr>
        <sz val="10"/>
        <rFont val="Verdana"/>
        <family val="0"/>
      </rPr>
      <t xml:space="preserve"> psychisch-funktionelle </t>
    </r>
    <r>
      <rPr>
        <b/>
        <sz val="10"/>
        <rFont val="Verdana"/>
        <family val="0"/>
      </rPr>
      <t>Zweierbehandlung</t>
    </r>
  </si>
  <si>
    <r>
      <t>3 VO</t>
    </r>
    <r>
      <rPr>
        <sz val="10"/>
        <rFont val="Verdana"/>
        <family val="0"/>
      </rPr>
      <t xml:space="preserve"> psychisch-funktionelle </t>
    </r>
    <r>
      <rPr>
        <b/>
        <sz val="10"/>
        <rFont val="Verdana"/>
        <family val="0"/>
      </rPr>
      <t>Gruppenbehandlung</t>
    </r>
  </si>
  <si>
    <r>
      <t>5 VO</t>
    </r>
    <r>
      <rPr>
        <sz val="10"/>
        <rFont val="Verdana"/>
        <family val="0"/>
      </rPr>
      <t xml:space="preserve"> psychisch-funktionelle </t>
    </r>
    <r>
      <rPr>
        <b/>
        <sz val="10"/>
        <rFont val="Verdana"/>
        <family val="0"/>
      </rPr>
      <t>Gruppenbehandlung</t>
    </r>
  </si>
  <si>
    <t>10 x 54105</t>
  </si>
  <si>
    <t>Einzelbehandlung psych.</t>
  </si>
  <si>
    <t>Zweierbehandlung psych.</t>
  </si>
  <si>
    <t>Gruppenbehandlung psych.</t>
  </si>
  <si>
    <t>20 x 54208</t>
  </si>
  <si>
    <t>30 x 54212</t>
  </si>
  <si>
    <t>50 x 54212</t>
  </si>
  <si>
    <t>5 x 59701</t>
  </si>
  <si>
    <t>50 x 54210</t>
  </si>
  <si>
    <t>50 x 54211</t>
  </si>
  <si>
    <t>Gesamt 2 VO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</si>
</sst>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&quot; €&quot;"/>
    <numFmt numFmtId="173" formatCode="#,##0.00_ _€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0" fontId="0" fillId="0" borderId="0" xfId="59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0" fontId="1" fillId="0" borderId="0" xfId="59" applyFont="1" applyAlignment="1">
      <alignment/>
    </xf>
    <xf numFmtId="170" fontId="0" fillId="0" borderId="0" xfId="59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2" max="2" width="21.00390625" style="0" customWidth="1"/>
    <col min="3" max="3" width="11.00390625" style="0" bestFit="1" customWidth="1"/>
    <col min="4" max="4" width="11.625" style="0" customWidth="1"/>
    <col min="5" max="5" width="12.00390625" style="0" customWidth="1"/>
    <col min="8" max="8" width="20.75390625" style="0" customWidth="1"/>
    <col min="14" max="14" width="20.75390625" style="0" customWidth="1"/>
    <col min="20" max="20" width="21.00390625" style="0" customWidth="1"/>
    <col min="23" max="23" width="11.00390625" style="0" bestFit="1" customWidth="1"/>
  </cols>
  <sheetData>
    <row r="1" spans="1:19" ht="22.5">
      <c r="A1" s="8" t="s">
        <v>21</v>
      </c>
      <c r="G1" s="8" t="s">
        <v>30</v>
      </c>
      <c r="M1" s="8" t="s">
        <v>44</v>
      </c>
      <c r="S1" s="8" t="s">
        <v>56</v>
      </c>
    </row>
    <row r="3" spans="1:19" ht="12.75">
      <c r="A3" s="5" t="s">
        <v>19</v>
      </c>
      <c r="G3" s="5" t="s">
        <v>34</v>
      </c>
      <c r="M3" s="5" t="s">
        <v>45</v>
      </c>
      <c r="S3" s="5" t="s">
        <v>57</v>
      </c>
    </row>
    <row r="4" spans="1:19" ht="12.75">
      <c r="A4" t="s">
        <v>3</v>
      </c>
      <c r="G4" t="s">
        <v>3</v>
      </c>
      <c r="M4" t="s">
        <v>3</v>
      </c>
      <c r="S4" t="s">
        <v>3</v>
      </c>
    </row>
    <row r="5" spans="1:23" ht="12.75">
      <c r="A5" t="s">
        <v>2</v>
      </c>
      <c r="C5" t="s">
        <v>4</v>
      </c>
      <c r="D5" t="s">
        <v>5</v>
      </c>
      <c r="E5" t="s">
        <v>6</v>
      </c>
      <c r="G5" t="s">
        <v>2</v>
      </c>
      <c r="I5" t="s">
        <v>4</v>
      </c>
      <c r="J5" t="s">
        <v>5</v>
      </c>
      <c r="K5" t="s">
        <v>6</v>
      </c>
      <c r="M5" t="s">
        <v>2</v>
      </c>
      <c r="O5" t="s">
        <v>4</v>
      </c>
      <c r="P5" t="s">
        <v>5</v>
      </c>
      <c r="Q5" t="s">
        <v>6</v>
      </c>
      <c r="S5" t="s">
        <v>2</v>
      </c>
      <c r="U5" t="s">
        <v>4</v>
      </c>
      <c r="V5" t="s">
        <v>5</v>
      </c>
      <c r="W5" t="s">
        <v>6</v>
      </c>
    </row>
    <row r="6" spans="1:23" ht="12.75">
      <c r="A6">
        <v>54002</v>
      </c>
      <c r="B6" t="s">
        <v>7</v>
      </c>
      <c r="C6" s="3">
        <v>18.2</v>
      </c>
      <c r="D6" s="3">
        <v>18.2</v>
      </c>
      <c r="E6" s="3">
        <v>18.2</v>
      </c>
      <c r="G6">
        <v>54002</v>
      </c>
      <c r="H6" t="s">
        <v>7</v>
      </c>
      <c r="I6" s="3">
        <v>18.2</v>
      </c>
      <c r="J6" s="3">
        <v>18.2</v>
      </c>
      <c r="K6" s="3">
        <v>18.2</v>
      </c>
      <c r="M6">
        <v>54002</v>
      </c>
      <c r="N6" t="s">
        <v>7</v>
      </c>
      <c r="O6" s="3">
        <v>18.2</v>
      </c>
      <c r="P6" s="3">
        <v>18.2</v>
      </c>
      <c r="Q6" s="3">
        <v>18.2</v>
      </c>
      <c r="S6">
        <v>54002</v>
      </c>
      <c r="T6" t="s">
        <v>7</v>
      </c>
      <c r="U6" s="3">
        <v>18.2</v>
      </c>
      <c r="V6" s="3">
        <v>18.2</v>
      </c>
      <c r="W6" s="3">
        <v>18.2</v>
      </c>
    </row>
    <row r="7" spans="1:23" ht="12.75">
      <c r="A7" s="4" t="s">
        <v>10</v>
      </c>
      <c r="B7" s="1" t="s">
        <v>8</v>
      </c>
      <c r="C7" s="3">
        <v>339</v>
      </c>
      <c r="D7" s="3">
        <v>342</v>
      </c>
      <c r="E7" s="3">
        <v>342</v>
      </c>
      <c r="G7" s="4" t="s">
        <v>31</v>
      </c>
      <c r="H7" s="1" t="s">
        <v>41</v>
      </c>
      <c r="I7" s="3">
        <v>251.4</v>
      </c>
      <c r="J7" s="3">
        <v>252.4</v>
      </c>
      <c r="K7" s="3">
        <v>252.4</v>
      </c>
      <c r="M7" s="4" t="s">
        <v>50</v>
      </c>
      <c r="N7" s="1" t="s">
        <v>53</v>
      </c>
      <c r="O7" s="3">
        <v>243.8</v>
      </c>
      <c r="P7" s="3">
        <v>279.5</v>
      </c>
      <c r="Q7" s="3">
        <v>279.5</v>
      </c>
      <c r="S7" s="4" t="s">
        <v>61</v>
      </c>
      <c r="T7" s="1" t="s">
        <v>62</v>
      </c>
      <c r="U7" s="3">
        <v>428.5</v>
      </c>
      <c r="V7" s="3">
        <v>429.5</v>
      </c>
      <c r="W7" s="3">
        <v>429.5</v>
      </c>
    </row>
    <row r="8" spans="1:23" ht="12.75">
      <c r="A8">
        <v>59701</v>
      </c>
      <c r="B8" t="s">
        <v>9</v>
      </c>
      <c r="C8" s="3">
        <v>4</v>
      </c>
      <c r="D8" s="3">
        <v>0.55</v>
      </c>
      <c r="E8" s="3">
        <v>0.55</v>
      </c>
      <c r="G8">
        <v>59701</v>
      </c>
      <c r="H8" t="s">
        <v>9</v>
      </c>
      <c r="I8" s="3">
        <v>4</v>
      </c>
      <c r="J8" s="3">
        <v>0.55</v>
      </c>
      <c r="K8" s="3">
        <v>0.55</v>
      </c>
      <c r="M8">
        <v>59701</v>
      </c>
      <c r="N8" t="s">
        <v>9</v>
      </c>
      <c r="O8" s="3">
        <v>4</v>
      </c>
      <c r="P8" s="3">
        <v>0.55</v>
      </c>
      <c r="Q8" s="3">
        <v>0.55</v>
      </c>
      <c r="S8">
        <v>59701</v>
      </c>
      <c r="T8" t="s">
        <v>9</v>
      </c>
      <c r="U8" s="3">
        <v>4</v>
      </c>
      <c r="V8" s="3">
        <v>0.55</v>
      </c>
      <c r="W8" s="3">
        <v>0.55</v>
      </c>
    </row>
    <row r="9" spans="2:23" ht="25.5" customHeight="1">
      <c r="B9" s="5" t="s">
        <v>11</v>
      </c>
      <c r="C9" s="6">
        <f>SUM(C6:C8)</f>
        <v>361.2</v>
      </c>
      <c r="D9" s="7">
        <f>SUM(D6:D8)</f>
        <v>360.75</v>
      </c>
      <c r="E9" s="7">
        <f>SUM(E6:E8)</f>
        <v>360.75</v>
      </c>
      <c r="H9" s="5" t="s">
        <v>11</v>
      </c>
      <c r="I9" s="6">
        <f>SUM(I6:I8)</f>
        <v>273.6</v>
      </c>
      <c r="J9" s="7">
        <f>SUM(J6:J8)</f>
        <v>271.15000000000003</v>
      </c>
      <c r="K9" s="7">
        <f>SUM(K6:K8)</f>
        <v>271.15000000000003</v>
      </c>
      <c r="N9" s="5" t="s">
        <v>11</v>
      </c>
      <c r="O9" s="6">
        <f>SUM(O6:O8)</f>
        <v>266</v>
      </c>
      <c r="P9" s="7">
        <f>SUM(P6:P8)</f>
        <v>298.25</v>
      </c>
      <c r="Q9" s="7">
        <f>SUM(Q6:Q8)</f>
        <v>298.25</v>
      </c>
      <c r="T9" s="5" t="s">
        <v>11</v>
      </c>
      <c r="U9" s="6">
        <f>SUM(U6:U8)</f>
        <v>450.7</v>
      </c>
      <c r="V9" s="7">
        <f>SUM(V6:V8)</f>
        <v>448.25</v>
      </c>
      <c r="W9" s="7">
        <f>SUM(W6:W8)</f>
        <v>448.25</v>
      </c>
    </row>
    <row r="10" spans="3:23" ht="12.75">
      <c r="C10" s="3"/>
      <c r="D10" s="3"/>
      <c r="E10" s="3"/>
      <c r="I10" s="3"/>
      <c r="J10" s="3"/>
      <c r="K10" s="3"/>
      <c r="O10" s="3"/>
      <c r="P10" s="3"/>
      <c r="Q10" s="3"/>
      <c r="U10" s="3"/>
      <c r="V10" s="3"/>
      <c r="W10" s="3"/>
    </row>
    <row r="11" spans="3:23" ht="12.75">
      <c r="C11" s="2"/>
      <c r="D11" s="2"/>
      <c r="E11" s="2"/>
      <c r="I11" s="2"/>
      <c r="J11" s="2"/>
      <c r="K11" s="2"/>
      <c r="O11" s="2"/>
      <c r="P11" s="2"/>
      <c r="Q11" s="2"/>
      <c r="U11" s="2"/>
      <c r="V11" s="2"/>
      <c r="W11" s="2"/>
    </row>
    <row r="12" spans="1:19" ht="12.75">
      <c r="A12" s="5" t="s">
        <v>19</v>
      </c>
      <c r="G12" s="5" t="s">
        <v>34</v>
      </c>
      <c r="M12" s="5" t="s">
        <v>45</v>
      </c>
      <c r="S12" s="5" t="s">
        <v>57</v>
      </c>
    </row>
    <row r="13" spans="1:19" ht="12.75">
      <c r="A13" t="s">
        <v>12</v>
      </c>
      <c r="G13" t="s">
        <v>12</v>
      </c>
      <c r="M13" t="s">
        <v>12</v>
      </c>
      <c r="S13" t="s">
        <v>12</v>
      </c>
    </row>
    <row r="14" spans="1:23" ht="12.75">
      <c r="A14" t="s">
        <v>2</v>
      </c>
      <c r="C14" t="s">
        <v>4</v>
      </c>
      <c r="D14" t="s">
        <v>5</v>
      </c>
      <c r="E14" t="s">
        <v>6</v>
      </c>
      <c r="G14" t="s">
        <v>2</v>
      </c>
      <c r="I14" t="s">
        <v>4</v>
      </c>
      <c r="J14" t="s">
        <v>5</v>
      </c>
      <c r="K14" t="s">
        <v>6</v>
      </c>
      <c r="M14" t="s">
        <v>2</v>
      </c>
      <c r="O14" t="s">
        <v>4</v>
      </c>
      <c r="P14" t="s">
        <v>5</v>
      </c>
      <c r="Q14" t="s">
        <v>6</v>
      </c>
      <c r="S14" t="s">
        <v>2</v>
      </c>
      <c r="U14" t="s">
        <v>4</v>
      </c>
      <c r="V14" t="s">
        <v>5</v>
      </c>
      <c r="W14" t="s">
        <v>6</v>
      </c>
    </row>
    <row r="15" spans="1:23" ht="12.75">
      <c r="A15" s="4" t="s">
        <v>10</v>
      </c>
      <c r="B15" s="1" t="s">
        <v>8</v>
      </c>
      <c r="C15" s="3">
        <v>339</v>
      </c>
      <c r="D15" s="3">
        <v>342</v>
      </c>
      <c r="E15" s="3">
        <v>342</v>
      </c>
      <c r="G15" s="4" t="s">
        <v>31</v>
      </c>
      <c r="H15" s="1" t="s">
        <v>41</v>
      </c>
      <c r="I15" s="3">
        <v>251.4</v>
      </c>
      <c r="J15" s="3">
        <v>252.4</v>
      </c>
      <c r="K15" s="3">
        <v>252.4</v>
      </c>
      <c r="M15" s="4" t="s">
        <v>50</v>
      </c>
      <c r="N15" s="1" t="s">
        <v>53</v>
      </c>
      <c r="O15" s="3">
        <v>243.8</v>
      </c>
      <c r="P15" s="3">
        <v>279.5</v>
      </c>
      <c r="Q15" s="3">
        <v>279.5</v>
      </c>
      <c r="S15" s="4" t="s">
        <v>61</v>
      </c>
      <c r="T15" s="1" t="s">
        <v>62</v>
      </c>
      <c r="U15" s="3">
        <v>428.5</v>
      </c>
      <c r="V15" s="3">
        <v>429.5</v>
      </c>
      <c r="W15" s="3">
        <v>429.5</v>
      </c>
    </row>
    <row r="16" spans="1:23" ht="12.75">
      <c r="A16">
        <v>59701</v>
      </c>
      <c r="B16" t="s">
        <v>9</v>
      </c>
      <c r="C16" s="3">
        <v>4</v>
      </c>
      <c r="D16" s="3">
        <v>0.55</v>
      </c>
      <c r="E16" s="3">
        <v>0.55</v>
      </c>
      <c r="G16">
        <v>59701</v>
      </c>
      <c r="H16" t="s">
        <v>9</v>
      </c>
      <c r="I16" s="3">
        <v>4</v>
      </c>
      <c r="J16" s="3">
        <v>0.55</v>
      </c>
      <c r="K16" s="3">
        <v>0.55</v>
      </c>
      <c r="M16">
        <v>59701</v>
      </c>
      <c r="N16" t="s">
        <v>9</v>
      </c>
      <c r="O16" s="3">
        <v>4</v>
      </c>
      <c r="P16" s="3">
        <v>0.55</v>
      </c>
      <c r="Q16" s="3">
        <v>0.55</v>
      </c>
      <c r="S16">
        <v>59701</v>
      </c>
      <c r="T16" t="s">
        <v>9</v>
      </c>
      <c r="U16" s="3">
        <v>4</v>
      </c>
      <c r="V16" s="3">
        <v>0.55</v>
      </c>
      <c r="W16" s="3">
        <v>0.55</v>
      </c>
    </row>
    <row r="17" spans="2:23" ht="12.75">
      <c r="B17" s="5" t="s">
        <v>11</v>
      </c>
      <c r="C17" s="6">
        <f>SUM(C15:C16)</f>
        <v>343</v>
      </c>
      <c r="D17" s="7">
        <f>SUM(D15:D16)</f>
        <v>342.55</v>
      </c>
      <c r="E17" s="7">
        <f>SUM(E15:E16)</f>
        <v>342.55</v>
      </c>
      <c r="H17" s="5" t="s">
        <v>11</v>
      </c>
      <c r="I17" s="6">
        <f>SUM(I15:I16)</f>
        <v>255.4</v>
      </c>
      <c r="J17" s="7">
        <f>SUM(J15:J16)</f>
        <v>252.95000000000002</v>
      </c>
      <c r="K17" s="7">
        <f>SUM(K15:K16)</f>
        <v>252.95000000000002</v>
      </c>
      <c r="N17" s="5" t="s">
        <v>11</v>
      </c>
      <c r="O17" s="6">
        <f>SUM(O15:O16)</f>
        <v>247.8</v>
      </c>
      <c r="P17" s="7">
        <f>SUM(P15:P16)</f>
        <v>280.05</v>
      </c>
      <c r="Q17" s="7">
        <f>SUM(Q15:Q16)</f>
        <v>280.05</v>
      </c>
      <c r="T17" s="5" t="s">
        <v>11</v>
      </c>
      <c r="U17" s="6">
        <f>SUM(U15:U16)</f>
        <v>432.5</v>
      </c>
      <c r="V17" s="7">
        <f>SUM(V15:V16)</f>
        <v>430.05</v>
      </c>
      <c r="W17" s="7">
        <f>SUM(W15:W16)</f>
        <v>430.05</v>
      </c>
    </row>
    <row r="20" spans="1:19" ht="12.75">
      <c r="A20" s="5" t="s">
        <v>19</v>
      </c>
      <c r="G20" s="5" t="s">
        <v>34</v>
      </c>
      <c r="M20" s="5" t="s">
        <v>45</v>
      </c>
      <c r="S20" s="5" t="s">
        <v>57</v>
      </c>
    </row>
    <row r="21" spans="1:19" ht="12.75">
      <c r="A21" t="s">
        <v>13</v>
      </c>
      <c r="G21" t="s">
        <v>32</v>
      </c>
      <c r="M21" t="s">
        <v>13</v>
      </c>
      <c r="S21" t="s">
        <v>13</v>
      </c>
    </row>
    <row r="22" spans="1:23" ht="12.75">
      <c r="A22" t="s">
        <v>2</v>
      </c>
      <c r="C22" t="s">
        <v>4</v>
      </c>
      <c r="D22" t="s">
        <v>5</v>
      </c>
      <c r="E22" t="s">
        <v>6</v>
      </c>
      <c r="G22" t="s">
        <v>2</v>
      </c>
      <c r="I22" t="s">
        <v>4</v>
      </c>
      <c r="J22" t="s">
        <v>5</v>
      </c>
      <c r="K22" t="s">
        <v>6</v>
      </c>
      <c r="M22" t="s">
        <v>2</v>
      </c>
      <c r="O22" t="s">
        <v>4</v>
      </c>
      <c r="P22" t="s">
        <v>5</v>
      </c>
      <c r="Q22" t="s">
        <v>6</v>
      </c>
      <c r="S22" t="s">
        <v>2</v>
      </c>
      <c r="U22" t="s">
        <v>4</v>
      </c>
      <c r="V22" t="s">
        <v>5</v>
      </c>
      <c r="W22" t="s">
        <v>6</v>
      </c>
    </row>
    <row r="23" spans="1:23" ht="12.75">
      <c r="A23" s="4" t="s">
        <v>33</v>
      </c>
      <c r="B23" t="s">
        <v>14</v>
      </c>
      <c r="C23" s="3">
        <v>115</v>
      </c>
      <c r="D23" s="3">
        <v>103.5</v>
      </c>
      <c r="E23" s="3">
        <v>115</v>
      </c>
      <c r="G23" s="4" t="s">
        <v>33</v>
      </c>
      <c r="H23" t="s">
        <v>14</v>
      </c>
      <c r="I23" s="3">
        <f>10*11.5</f>
        <v>115</v>
      </c>
      <c r="J23" s="3">
        <f>10*10.35</f>
        <v>103.5</v>
      </c>
      <c r="K23" s="3">
        <f>10*11.5</f>
        <v>115</v>
      </c>
      <c r="M23" s="4" t="s">
        <v>33</v>
      </c>
      <c r="N23" t="s">
        <v>14</v>
      </c>
      <c r="O23" s="3">
        <v>115</v>
      </c>
      <c r="P23" s="3">
        <v>103.5</v>
      </c>
      <c r="Q23" s="3">
        <v>115</v>
      </c>
      <c r="S23" s="4" t="s">
        <v>33</v>
      </c>
      <c r="T23" t="s">
        <v>14</v>
      </c>
      <c r="U23" s="3">
        <v>115</v>
      </c>
      <c r="V23" s="3">
        <v>103.5</v>
      </c>
      <c r="W23" s="3">
        <v>115</v>
      </c>
    </row>
    <row r="24" spans="1:23" ht="12.75">
      <c r="A24" s="4" t="s">
        <v>10</v>
      </c>
      <c r="B24" s="1" t="s">
        <v>8</v>
      </c>
      <c r="C24" s="3">
        <v>339</v>
      </c>
      <c r="D24" s="3">
        <v>342</v>
      </c>
      <c r="E24" s="3">
        <v>342</v>
      </c>
      <c r="G24" s="4" t="s">
        <v>31</v>
      </c>
      <c r="H24" s="1" t="s">
        <v>41</v>
      </c>
      <c r="I24" s="3">
        <v>251.4</v>
      </c>
      <c r="J24" s="3">
        <v>252.4</v>
      </c>
      <c r="K24" s="3">
        <v>252.4</v>
      </c>
      <c r="M24" s="4" t="s">
        <v>50</v>
      </c>
      <c r="N24" s="1" t="s">
        <v>53</v>
      </c>
      <c r="O24" s="3">
        <v>243.8</v>
      </c>
      <c r="P24" s="3">
        <v>279.5</v>
      </c>
      <c r="Q24" s="3">
        <v>279.5</v>
      </c>
      <c r="S24" s="4" t="s">
        <v>61</v>
      </c>
      <c r="T24" s="1" t="s">
        <v>62</v>
      </c>
      <c r="U24" s="3">
        <v>428.5</v>
      </c>
      <c r="V24" s="3">
        <v>429.5</v>
      </c>
      <c r="W24" s="3">
        <v>429.5</v>
      </c>
    </row>
    <row r="25" spans="1:23" ht="12.75">
      <c r="A25">
        <v>59701</v>
      </c>
      <c r="B25" t="s">
        <v>9</v>
      </c>
      <c r="C25" s="3">
        <v>4</v>
      </c>
      <c r="D25" s="3">
        <v>0.55</v>
      </c>
      <c r="E25" s="3">
        <v>0.55</v>
      </c>
      <c r="G25">
        <v>59701</v>
      </c>
      <c r="H25" t="s">
        <v>9</v>
      </c>
      <c r="I25" s="3">
        <v>4</v>
      </c>
      <c r="J25" s="3">
        <v>0.55</v>
      </c>
      <c r="K25" s="3">
        <v>0.55</v>
      </c>
      <c r="M25">
        <v>59701</v>
      </c>
      <c r="N25" t="s">
        <v>9</v>
      </c>
      <c r="O25" s="3">
        <v>4</v>
      </c>
      <c r="P25" s="3">
        <v>0.55</v>
      </c>
      <c r="Q25" s="3">
        <v>0.55</v>
      </c>
      <c r="S25">
        <v>59701</v>
      </c>
      <c r="T25" t="s">
        <v>9</v>
      </c>
      <c r="U25" s="3">
        <v>4</v>
      </c>
      <c r="V25" s="3">
        <v>0.55</v>
      </c>
      <c r="W25" s="3">
        <v>0.55</v>
      </c>
    </row>
    <row r="26" spans="2:23" ht="12.75">
      <c r="B26" s="5" t="s">
        <v>11</v>
      </c>
      <c r="C26" s="6">
        <f>SUM(C23:C25)</f>
        <v>458</v>
      </c>
      <c r="D26" s="7">
        <f>SUM(D23:D25)</f>
        <v>446.05</v>
      </c>
      <c r="E26" s="7">
        <f>SUM(E23:E25)</f>
        <v>457.55</v>
      </c>
      <c r="H26" s="5" t="s">
        <v>11</v>
      </c>
      <c r="I26" s="6">
        <f>SUM(I23:I25)</f>
        <v>370.4</v>
      </c>
      <c r="J26" s="7">
        <f>SUM(J23:J25)</f>
        <v>356.45</v>
      </c>
      <c r="K26" s="7">
        <f>SUM(K23:K25)</f>
        <v>367.95</v>
      </c>
      <c r="N26" s="5" t="s">
        <v>11</v>
      </c>
      <c r="O26" s="6">
        <f>SUM(O23:O25)</f>
        <v>362.8</v>
      </c>
      <c r="P26" s="7">
        <f>SUM(P23:P25)</f>
        <v>383.55</v>
      </c>
      <c r="Q26" s="7">
        <f>SUM(Q23:Q25)</f>
        <v>395.05</v>
      </c>
      <c r="T26" s="5" t="s">
        <v>11</v>
      </c>
      <c r="U26" s="6">
        <f>SUM(U23:U25)</f>
        <v>547.5</v>
      </c>
      <c r="V26" s="7">
        <f>SUM(V23:V25)</f>
        <v>533.55</v>
      </c>
      <c r="W26" s="7">
        <f>SUM(W23:W25)</f>
        <v>545.05</v>
      </c>
    </row>
    <row r="30" spans="1:19" ht="12.75">
      <c r="A30" s="5" t="s">
        <v>20</v>
      </c>
      <c r="G30" s="5" t="s">
        <v>35</v>
      </c>
      <c r="M30" s="5" t="s">
        <v>46</v>
      </c>
      <c r="S30" s="5" t="s">
        <v>58</v>
      </c>
    </row>
    <row r="31" spans="1:19" ht="12.75">
      <c r="A31" t="s">
        <v>3</v>
      </c>
      <c r="G31" t="s">
        <v>3</v>
      </c>
      <c r="M31" t="s">
        <v>3</v>
      </c>
      <c r="S31" t="s">
        <v>3</v>
      </c>
    </row>
    <row r="32" spans="1:23" ht="12.75">
      <c r="A32" t="s">
        <v>2</v>
      </c>
      <c r="C32" t="s">
        <v>4</v>
      </c>
      <c r="D32" t="s">
        <v>5</v>
      </c>
      <c r="E32" t="s">
        <v>6</v>
      </c>
      <c r="G32" t="s">
        <v>2</v>
      </c>
      <c r="I32" t="s">
        <v>4</v>
      </c>
      <c r="J32" t="s">
        <v>5</v>
      </c>
      <c r="K32" t="s">
        <v>6</v>
      </c>
      <c r="M32" t="s">
        <v>2</v>
      </c>
      <c r="O32" t="s">
        <v>4</v>
      </c>
      <c r="P32" t="s">
        <v>5</v>
      </c>
      <c r="Q32" t="s">
        <v>6</v>
      </c>
      <c r="S32" t="s">
        <v>2</v>
      </c>
      <c r="U32" t="s">
        <v>4</v>
      </c>
      <c r="V32" t="s">
        <v>5</v>
      </c>
      <c r="W32" t="s">
        <v>6</v>
      </c>
    </row>
    <row r="33" spans="1:21" ht="12.75">
      <c r="A33" s="4" t="s">
        <v>17</v>
      </c>
      <c r="B33" t="s">
        <v>7</v>
      </c>
      <c r="C33" s="3">
        <f>2*18.2</f>
        <v>36.4</v>
      </c>
      <c r="G33" s="4" t="s">
        <v>17</v>
      </c>
      <c r="H33" t="s">
        <v>7</v>
      </c>
      <c r="I33" s="3">
        <f>2*18.2</f>
        <v>36.4</v>
      </c>
      <c r="M33" s="4" t="s">
        <v>17</v>
      </c>
      <c r="N33" t="s">
        <v>7</v>
      </c>
      <c r="O33" s="3">
        <f>2*18.2</f>
        <v>36.4</v>
      </c>
      <c r="S33" s="4" t="s">
        <v>17</v>
      </c>
      <c r="T33" t="s">
        <v>7</v>
      </c>
      <c r="U33" s="3">
        <f>2*18.2</f>
        <v>36.4</v>
      </c>
    </row>
    <row r="34" spans="1:23" ht="12.75">
      <c r="A34" s="4" t="s">
        <v>16</v>
      </c>
      <c r="B34" s="1" t="s">
        <v>15</v>
      </c>
      <c r="C34" s="3">
        <f>18.65*20</f>
        <v>373</v>
      </c>
      <c r="D34" s="3"/>
      <c r="E34" s="3"/>
      <c r="G34" s="4" t="s">
        <v>38</v>
      </c>
      <c r="H34" s="1" t="s">
        <v>42</v>
      </c>
      <c r="I34" s="3">
        <f>13.85*20</f>
        <v>277</v>
      </c>
      <c r="J34" s="3"/>
      <c r="K34" s="3"/>
      <c r="M34" s="4" t="s">
        <v>51</v>
      </c>
      <c r="N34" s="1" t="s">
        <v>54</v>
      </c>
      <c r="O34" s="3">
        <f>13.4*20</f>
        <v>268</v>
      </c>
      <c r="P34" s="3"/>
      <c r="Q34" s="3"/>
      <c r="S34" s="4" t="s">
        <v>65</v>
      </c>
      <c r="T34" s="1" t="s">
        <v>63</v>
      </c>
      <c r="U34" s="3">
        <f>23.57*20</f>
        <v>471.4</v>
      </c>
      <c r="V34" s="3"/>
      <c r="W34" s="3"/>
    </row>
    <row r="35" spans="1:23" ht="12.75">
      <c r="A35" s="4" t="s">
        <v>26</v>
      </c>
      <c r="B35" t="s">
        <v>9</v>
      </c>
      <c r="C35" s="3">
        <v>8</v>
      </c>
      <c r="D35" s="3"/>
      <c r="E35" s="3"/>
      <c r="G35" s="4" t="s">
        <v>26</v>
      </c>
      <c r="H35" t="s">
        <v>9</v>
      </c>
      <c r="I35" s="3">
        <v>8</v>
      </c>
      <c r="J35" s="3"/>
      <c r="K35" s="3"/>
      <c r="M35" s="4" t="s">
        <v>26</v>
      </c>
      <c r="N35" t="s">
        <v>9</v>
      </c>
      <c r="O35" s="3">
        <v>8</v>
      </c>
      <c r="P35" s="3"/>
      <c r="Q35" s="3"/>
      <c r="S35" s="4" t="s">
        <v>26</v>
      </c>
      <c r="T35" t="s">
        <v>9</v>
      </c>
      <c r="U35" s="3">
        <v>8</v>
      </c>
      <c r="V35" s="3"/>
      <c r="W35" s="3"/>
    </row>
    <row r="36" spans="2:23" ht="12.75">
      <c r="B36" s="5" t="s">
        <v>71</v>
      </c>
      <c r="C36" s="6">
        <f>SUM(C33:C35)</f>
        <v>417.4</v>
      </c>
      <c r="D36" s="3" t="s">
        <v>18</v>
      </c>
      <c r="E36" s="3" t="s">
        <v>18</v>
      </c>
      <c r="H36" s="5" t="s">
        <v>71</v>
      </c>
      <c r="I36" s="6">
        <f>SUM(I33:I35)</f>
        <v>321.4</v>
      </c>
      <c r="J36" s="3" t="s">
        <v>18</v>
      </c>
      <c r="K36" s="3" t="s">
        <v>18</v>
      </c>
      <c r="N36" s="5" t="s">
        <v>71</v>
      </c>
      <c r="O36" s="6">
        <f>SUM(O33:O35)</f>
        <v>312.4</v>
      </c>
      <c r="P36" s="3" t="s">
        <v>18</v>
      </c>
      <c r="Q36" s="3" t="s">
        <v>18</v>
      </c>
      <c r="T36" s="5" t="s">
        <v>71</v>
      </c>
      <c r="U36" s="6">
        <f>SUM(U33:U35)</f>
        <v>515.8</v>
      </c>
      <c r="V36" s="3" t="s">
        <v>18</v>
      </c>
      <c r="W36" s="3" t="s">
        <v>18</v>
      </c>
    </row>
    <row r="39" spans="1:19" ht="12.75">
      <c r="A39" s="5" t="s">
        <v>20</v>
      </c>
      <c r="G39" s="5" t="s">
        <v>35</v>
      </c>
      <c r="M39" s="5" t="s">
        <v>46</v>
      </c>
      <c r="S39" s="5" t="s">
        <v>58</v>
      </c>
    </row>
    <row r="40" spans="1:19" ht="12.75">
      <c r="A40" t="s">
        <v>12</v>
      </c>
      <c r="G40" t="s">
        <v>12</v>
      </c>
      <c r="M40" t="s">
        <v>12</v>
      </c>
      <c r="S40" t="s">
        <v>12</v>
      </c>
    </row>
    <row r="41" spans="1:23" ht="12.75">
      <c r="A41" t="s">
        <v>2</v>
      </c>
      <c r="C41" t="s">
        <v>4</v>
      </c>
      <c r="D41" t="s">
        <v>5</v>
      </c>
      <c r="E41" t="s">
        <v>6</v>
      </c>
      <c r="G41" t="s">
        <v>2</v>
      </c>
      <c r="I41" t="s">
        <v>4</v>
      </c>
      <c r="J41" t="s">
        <v>5</v>
      </c>
      <c r="K41" t="s">
        <v>6</v>
      </c>
      <c r="M41" t="s">
        <v>2</v>
      </c>
      <c r="O41" t="s">
        <v>4</v>
      </c>
      <c r="P41" t="s">
        <v>5</v>
      </c>
      <c r="Q41" t="s">
        <v>6</v>
      </c>
      <c r="S41" t="s">
        <v>2</v>
      </c>
      <c r="U41" t="s">
        <v>4</v>
      </c>
      <c r="V41" t="s">
        <v>5</v>
      </c>
      <c r="W41" t="s">
        <v>6</v>
      </c>
    </row>
    <row r="42" spans="1:23" ht="12.75">
      <c r="A42" s="4" t="s">
        <v>16</v>
      </c>
      <c r="B42" s="1" t="s">
        <v>15</v>
      </c>
      <c r="C42" s="3">
        <f>18.65*20</f>
        <v>373</v>
      </c>
      <c r="D42" s="3"/>
      <c r="E42" s="3"/>
      <c r="G42" s="4" t="s">
        <v>38</v>
      </c>
      <c r="H42" s="1" t="s">
        <v>42</v>
      </c>
      <c r="I42" s="3">
        <f>13.85*20</f>
        <v>277</v>
      </c>
      <c r="J42" s="3"/>
      <c r="K42" s="3"/>
      <c r="M42" s="4" t="s">
        <v>51</v>
      </c>
      <c r="N42" s="1" t="s">
        <v>54</v>
      </c>
      <c r="O42" s="3">
        <f>13.4*20</f>
        <v>268</v>
      </c>
      <c r="P42" s="3"/>
      <c r="Q42" s="3"/>
      <c r="S42" s="4" t="s">
        <v>65</v>
      </c>
      <c r="T42" s="1" t="s">
        <v>63</v>
      </c>
      <c r="U42" s="3">
        <f>23.57*20</f>
        <v>471.4</v>
      </c>
      <c r="V42" s="3"/>
      <c r="W42" s="3"/>
    </row>
    <row r="43" spans="1:23" ht="12.75">
      <c r="A43" s="4" t="s">
        <v>26</v>
      </c>
      <c r="B43" t="s">
        <v>9</v>
      </c>
      <c r="C43" s="3">
        <v>8</v>
      </c>
      <c r="D43" s="3"/>
      <c r="E43" s="3"/>
      <c r="G43" s="4" t="s">
        <v>26</v>
      </c>
      <c r="H43" t="s">
        <v>9</v>
      </c>
      <c r="I43" s="3">
        <v>8</v>
      </c>
      <c r="J43" s="3"/>
      <c r="K43" s="3"/>
      <c r="M43" s="4" t="s">
        <v>26</v>
      </c>
      <c r="N43" t="s">
        <v>9</v>
      </c>
      <c r="O43" s="3">
        <v>8</v>
      </c>
      <c r="P43" s="3"/>
      <c r="Q43" s="3"/>
      <c r="S43" s="4" t="s">
        <v>26</v>
      </c>
      <c r="T43" t="s">
        <v>9</v>
      </c>
      <c r="U43" s="3">
        <v>8</v>
      </c>
      <c r="V43" s="3"/>
      <c r="W43" s="3"/>
    </row>
    <row r="44" spans="2:23" ht="12.75">
      <c r="B44" s="5" t="s">
        <v>71</v>
      </c>
      <c r="C44" s="6">
        <f>SUM(C42:C43)</f>
        <v>381</v>
      </c>
      <c r="D44" s="3" t="s">
        <v>18</v>
      </c>
      <c r="E44" s="3" t="s">
        <v>18</v>
      </c>
      <c r="H44" s="5" t="s">
        <v>71</v>
      </c>
      <c r="I44" s="6">
        <f>SUM(I42:I43)</f>
        <v>285</v>
      </c>
      <c r="J44" s="3" t="s">
        <v>18</v>
      </c>
      <c r="K44" s="3" t="s">
        <v>18</v>
      </c>
      <c r="N44" s="5" t="s">
        <v>71</v>
      </c>
      <c r="O44" s="6">
        <f>SUM(O42:O43)</f>
        <v>276</v>
      </c>
      <c r="P44" s="3" t="s">
        <v>18</v>
      </c>
      <c r="Q44" s="3" t="s">
        <v>18</v>
      </c>
      <c r="T44" s="5" t="s">
        <v>71</v>
      </c>
      <c r="U44" s="6">
        <f>SUM(U42:U43)</f>
        <v>479.4</v>
      </c>
      <c r="V44" s="3" t="s">
        <v>18</v>
      </c>
      <c r="W44" s="3" t="s">
        <v>18</v>
      </c>
    </row>
    <row r="48" spans="1:19" ht="12.75">
      <c r="A48" s="5" t="s">
        <v>22</v>
      </c>
      <c r="G48" s="5" t="s">
        <v>36</v>
      </c>
      <c r="M48" s="5" t="s">
        <v>47</v>
      </c>
      <c r="S48" s="5" t="s">
        <v>59</v>
      </c>
    </row>
    <row r="49" spans="1:19" ht="12.75">
      <c r="A49" t="s">
        <v>3</v>
      </c>
      <c r="G49" t="s">
        <v>3</v>
      </c>
      <c r="M49" t="s">
        <v>3</v>
      </c>
      <c r="S49" t="s">
        <v>3</v>
      </c>
    </row>
    <row r="50" spans="1:23" ht="12.75">
      <c r="A50" t="s">
        <v>2</v>
      </c>
      <c r="C50" t="s">
        <v>4</v>
      </c>
      <c r="D50" t="s">
        <v>5</v>
      </c>
      <c r="E50" t="s">
        <v>6</v>
      </c>
      <c r="G50" t="s">
        <v>2</v>
      </c>
      <c r="I50" t="s">
        <v>4</v>
      </c>
      <c r="J50" t="s">
        <v>5</v>
      </c>
      <c r="K50" t="s">
        <v>6</v>
      </c>
      <c r="M50" t="s">
        <v>2</v>
      </c>
      <c r="O50" t="s">
        <v>4</v>
      </c>
      <c r="P50" t="s">
        <v>5</v>
      </c>
      <c r="Q50" t="s">
        <v>6</v>
      </c>
      <c r="S50" t="s">
        <v>2</v>
      </c>
      <c r="U50" t="s">
        <v>4</v>
      </c>
      <c r="V50" t="s">
        <v>5</v>
      </c>
      <c r="W50" t="s">
        <v>6</v>
      </c>
    </row>
    <row r="51" spans="1:23" ht="12.75">
      <c r="A51" s="4" t="s">
        <v>23</v>
      </c>
      <c r="B51" t="s">
        <v>7</v>
      </c>
      <c r="C51" s="3">
        <f>3*18.2</f>
        <v>54.599999999999994</v>
      </c>
      <c r="D51" s="3">
        <f>3*18.2</f>
        <v>54.599999999999994</v>
      </c>
      <c r="E51" s="3">
        <f>3*18.2</f>
        <v>54.599999999999994</v>
      </c>
      <c r="G51" s="4" t="s">
        <v>23</v>
      </c>
      <c r="H51" t="s">
        <v>7</v>
      </c>
      <c r="I51" s="3">
        <f>3*18.2</f>
        <v>54.599999999999994</v>
      </c>
      <c r="J51" s="3">
        <f>3*18.2</f>
        <v>54.599999999999994</v>
      </c>
      <c r="K51" s="3">
        <f>3*18.2</f>
        <v>54.599999999999994</v>
      </c>
      <c r="M51" s="4" t="s">
        <v>23</v>
      </c>
      <c r="N51" t="s">
        <v>7</v>
      </c>
      <c r="O51" s="3">
        <f>3*18.2</f>
        <v>54.599999999999994</v>
      </c>
      <c r="P51" s="3">
        <f>3*18.2</f>
        <v>54.599999999999994</v>
      </c>
      <c r="Q51" s="3">
        <f>3*18.2</f>
        <v>54.599999999999994</v>
      </c>
      <c r="S51" s="4" t="s">
        <v>23</v>
      </c>
      <c r="T51" t="s">
        <v>7</v>
      </c>
      <c r="U51" s="3">
        <f>3*18.2</f>
        <v>54.599999999999994</v>
      </c>
      <c r="V51" s="3">
        <f>3*18.2</f>
        <v>54.599999999999994</v>
      </c>
      <c r="W51" s="3">
        <f>3*18.2</f>
        <v>54.599999999999994</v>
      </c>
    </row>
    <row r="52" spans="1:23" ht="12.75">
      <c r="A52" s="4" t="s">
        <v>24</v>
      </c>
      <c r="B52" s="1" t="s">
        <v>25</v>
      </c>
      <c r="C52" s="3">
        <f>12.43*30</f>
        <v>372.9</v>
      </c>
      <c r="D52" s="3">
        <f>10.26*30</f>
        <v>307.8</v>
      </c>
      <c r="E52" s="3">
        <f>30*11.4</f>
        <v>342</v>
      </c>
      <c r="G52" s="4" t="s">
        <v>39</v>
      </c>
      <c r="H52" s="1" t="s">
        <v>43</v>
      </c>
      <c r="I52" s="3">
        <f>9.24*30</f>
        <v>277.2</v>
      </c>
      <c r="J52" s="3">
        <f>7.92*30</f>
        <v>237.6</v>
      </c>
      <c r="K52" s="3">
        <f>30*8.8</f>
        <v>264</v>
      </c>
      <c r="M52" s="4" t="s">
        <v>52</v>
      </c>
      <c r="N52" s="1" t="s">
        <v>55</v>
      </c>
      <c r="O52" s="3">
        <f>8.94*30</f>
        <v>268.2</v>
      </c>
      <c r="P52" s="3">
        <f>10.26*30</f>
        <v>307.8</v>
      </c>
      <c r="Q52" s="3">
        <f>30*11.4</f>
        <v>342</v>
      </c>
      <c r="S52" s="4" t="s">
        <v>66</v>
      </c>
      <c r="T52" s="1" t="s">
        <v>64</v>
      </c>
      <c r="U52" s="3">
        <f>15.71*30</f>
        <v>471.3</v>
      </c>
      <c r="V52" s="3">
        <f>18.99*30</f>
        <v>569.6999999999999</v>
      </c>
      <c r="W52" s="3">
        <f>30*21.1</f>
        <v>633</v>
      </c>
    </row>
    <row r="53" spans="1:23" ht="12.75">
      <c r="A53" s="4" t="s">
        <v>27</v>
      </c>
      <c r="B53" t="s">
        <v>9</v>
      </c>
      <c r="C53" s="3">
        <v>12</v>
      </c>
      <c r="D53" s="3">
        <f>3*0.55</f>
        <v>1.6500000000000001</v>
      </c>
      <c r="E53" s="3">
        <f>3*0.55</f>
        <v>1.6500000000000001</v>
      </c>
      <c r="G53" s="4" t="s">
        <v>27</v>
      </c>
      <c r="H53" t="s">
        <v>9</v>
      </c>
      <c r="I53" s="3">
        <v>12</v>
      </c>
      <c r="J53" s="3">
        <f>3*0.55</f>
        <v>1.6500000000000001</v>
      </c>
      <c r="K53" s="3">
        <f>3*0.55</f>
        <v>1.6500000000000001</v>
      </c>
      <c r="M53" s="4" t="s">
        <v>27</v>
      </c>
      <c r="N53" t="s">
        <v>9</v>
      </c>
      <c r="O53" s="3">
        <v>12</v>
      </c>
      <c r="P53" s="3">
        <f>3*0.55</f>
        <v>1.6500000000000001</v>
      </c>
      <c r="Q53" s="3">
        <f>3*0.55</f>
        <v>1.6500000000000001</v>
      </c>
      <c r="S53" s="4" t="s">
        <v>27</v>
      </c>
      <c r="T53" t="s">
        <v>9</v>
      </c>
      <c r="U53" s="3">
        <v>12</v>
      </c>
      <c r="V53" s="3">
        <f>3*0.55</f>
        <v>1.6500000000000001</v>
      </c>
      <c r="W53" s="3">
        <f>3*0.55</f>
        <v>1.6500000000000001</v>
      </c>
    </row>
    <row r="54" spans="2:23" ht="12.75">
      <c r="B54" s="5" t="s">
        <v>0</v>
      </c>
      <c r="C54" s="6">
        <f>SUM(C51:C53)</f>
        <v>439.5</v>
      </c>
      <c r="D54" s="3">
        <f>SUM(D51:D53)</f>
        <v>364.04999999999995</v>
      </c>
      <c r="E54" s="3">
        <f>SUM(E51:E53)</f>
        <v>398.25</v>
      </c>
      <c r="H54" s="5" t="s">
        <v>0</v>
      </c>
      <c r="I54" s="6">
        <f>SUM(I51:I53)</f>
        <v>343.79999999999995</v>
      </c>
      <c r="J54" s="3">
        <f>SUM(J51:J53)</f>
        <v>293.84999999999997</v>
      </c>
      <c r="K54" s="3">
        <f>SUM(K51:K53)</f>
        <v>320.25</v>
      </c>
      <c r="N54" s="5" t="s">
        <v>0</v>
      </c>
      <c r="O54" s="6">
        <f>SUM(O51:O53)</f>
        <v>334.79999999999995</v>
      </c>
      <c r="P54" s="3">
        <f>SUM(P51:P53)</f>
        <v>364.04999999999995</v>
      </c>
      <c r="Q54" s="3">
        <f>SUM(Q51:Q53)</f>
        <v>398.25</v>
      </c>
      <c r="T54" s="5" t="s">
        <v>0</v>
      </c>
      <c r="U54" s="6">
        <f>SUM(U51:U53)</f>
        <v>537.9</v>
      </c>
      <c r="V54" s="3">
        <f>SUM(V51:V53)</f>
        <v>625.9499999999999</v>
      </c>
      <c r="W54" s="3">
        <f>SUM(W51:W53)</f>
        <v>689.25</v>
      </c>
    </row>
    <row r="57" spans="1:19" ht="12.75">
      <c r="A57" s="5" t="s">
        <v>22</v>
      </c>
      <c r="G57" s="5" t="s">
        <v>36</v>
      </c>
      <c r="M57" s="5" t="s">
        <v>47</v>
      </c>
      <c r="S57" s="5" t="s">
        <v>59</v>
      </c>
    </row>
    <row r="58" spans="1:19" ht="12.75">
      <c r="A58" t="s">
        <v>12</v>
      </c>
      <c r="G58" t="s">
        <v>12</v>
      </c>
      <c r="M58" t="s">
        <v>12</v>
      </c>
      <c r="S58" t="s">
        <v>12</v>
      </c>
    </row>
    <row r="59" spans="1:23" ht="12.75">
      <c r="A59" t="s">
        <v>2</v>
      </c>
      <c r="C59" t="s">
        <v>4</v>
      </c>
      <c r="D59" t="s">
        <v>5</v>
      </c>
      <c r="E59" t="s">
        <v>6</v>
      </c>
      <c r="G59" t="s">
        <v>2</v>
      </c>
      <c r="I59" t="s">
        <v>4</v>
      </c>
      <c r="J59" t="s">
        <v>5</v>
      </c>
      <c r="K59" t="s">
        <v>6</v>
      </c>
      <c r="M59" t="s">
        <v>2</v>
      </c>
      <c r="O59" t="s">
        <v>4</v>
      </c>
      <c r="P59" t="s">
        <v>5</v>
      </c>
      <c r="Q59" t="s">
        <v>6</v>
      </c>
      <c r="S59" t="s">
        <v>2</v>
      </c>
      <c r="U59" t="s">
        <v>4</v>
      </c>
      <c r="V59" t="s">
        <v>5</v>
      </c>
      <c r="W59" t="s">
        <v>6</v>
      </c>
    </row>
    <row r="60" spans="1:23" ht="12.75">
      <c r="A60" s="4" t="s">
        <v>24</v>
      </c>
      <c r="B60" s="1" t="s">
        <v>25</v>
      </c>
      <c r="C60" s="3">
        <f>12.43*30</f>
        <v>372.9</v>
      </c>
      <c r="D60" s="3">
        <f>10.26*30</f>
        <v>307.8</v>
      </c>
      <c r="E60" s="3">
        <f>30*11.4</f>
        <v>342</v>
      </c>
      <c r="G60" s="4" t="s">
        <v>39</v>
      </c>
      <c r="H60" s="1" t="s">
        <v>43</v>
      </c>
      <c r="I60" s="3">
        <f>9.24*30</f>
        <v>277.2</v>
      </c>
      <c r="J60" s="3">
        <f>7.92*30</f>
        <v>237.6</v>
      </c>
      <c r="K60" s="3">
        <f>30*8.8</f>
        <v>264</v>
      </c>
      <c r="M60" s="4" t="s">
        <v>52</v>
      </c>
      <c r="N60" s="1" t="s">
        <v>55</v>
      </c>
      <c r="O60" s="3">
        <f>8.94*30</f>
        <v>268.2</v>
      </c>
      <c r="P60" s="3">
        <f>10.26*30</f>
        <v>307.8</v>
      </c>
      <c r="Q60" s="3">
        <f>30*11.4</f>
        <v>342</v>
      </c>
      <c r="S60" s="4" t="s">
        <v>66</v>
      </c>
      <c r="T60" s="1" t="s">
        <v>64</v>
      </c>
      <c r="U60" s="3">
        <f>15.71*30</f>
        <v>471.3</v>
      </c>
      <c r="V60" s="3">
        <f>18.99*30</f>
        <v>569.6999999999999</v>
      </c>
      <c r="W60" s="3">
        <f>30*21.1</f>
        <v>633</v>
      </c>
    </row>
    <row r="61" spans="1:23" ht="12.75">
      <c r="A61" s="4" t="s">
        <v>27</v>
      </c>
      <c r="B61" t="s">
        <v>9</v>
      </c>
      <c r="C61" s="3">
        <v>12</v>
      </c>
      <c r="D61" s="3">
        <f>3*0.55</f>
        <v>1.6500000000000001</v>
      </c>
      <c r="E61" s="3">
        <f>3*0.55</f>
        <v>1.6500000000000001</v>
      </c>
      <c r="G61" s="4" t="s">
        <v>27</v>
      </c>
      <c r="H61" t="s">
        <v>9</v>
      </c>
      <c r="I61" s="3">
        <v>12</v>
      </c>
      <c r="J61" s="3">
        <f>3*0.55</f>
        <v>1.6500000000000001</v>
      </c>
      <c r="K61" s="3">
        <f>3*0.55</f>
        <v>1.6500000000000001</v>
      </c>
      <c r="M61" s="4" t="s">
        <v>27</v>
      </c>
      <c r="N61" t="s">
        <v>9</v>
      </c>
      <c r="O61" s="3">
        <v>12</v>
      </c>
      <c r="P61" s="3">
        <f>3*0.55</f>
        <v>1.6500000000000001</v>
      </c>
      <c r="Q61" s="3">
        <f>3*0.55</f>
        <v>1.6500000000000001</v>
      </c>
      <c r="S61" s="4" t="s">
        <v>27</v>
      </c>
      <c r="T61" t="s">
        <v>9</v>
      </c>
      <c r="U61" s="3">
        <v>12</v>
      </c>
      <c r="V61" s="3">
        <f>3*0.55</f>
        <v>1.6500000000000001</v>
      </c>
      <c r="W61" s="3">
        <f>3*0.55</f>
        <v>1.6500000000000001</v>
      </c>
    </row>
    <row r="62" spans="2:23" ht="12.75">
      <c r="B62" s="5" t="s">
        <v>0</v>
      </c>
      <c r="C62" s="6">
        <f>SUM(C60:C61)</f>
        <v>384.9</v>
      </c>
      <c r="D62" s="3">
        <f>SUM(D60:D61)</f>
        <v>309.45</v>
      </c>
      <c r="E62" s="3">
        <f>SUM(E60:E61)</f>
        <v>343.65</v>
      </c>
      <c r="H62" s="5" t="s">
        <v>0</v>
      </c>
      <c r="I62" s="6">
        <f>SUM(I60:I61)</f>
        <v>289.2</v>
      </c>
      <c r="J62" s="3">
        <f>SUM(J60:J61)</f>
        <v>239.25</v>
      </c>
      <c r="K62" s="3">
        <f>SUM(K60:K61)</f>
        <v>265.65</v>
      </c>
      <c r="N62" s="5" t="s">
        <v>0</v>
      </c>
      <c r="O62" s="6">
        <f>SUM(O60:O61)</f>
        <v>280.2</v>
      </c>
      <c r="P62" s="3">
        <f>SUM(P60:P61)</f>
        <v>309.45</v>
      </c>
      <c r="Q62" s="3">
        <f>SUM(Q60:Q61)</f>
        <v>343.65</v>
      </c>
      <c r="T62" s="5" t="s">
        <v>0</v>
      </c>
      <c r="U62" s="6">
        <f>SUM(U60:U61)</f>
        <v>483.3</v>
      </c>
      <c r="V62" s="3">
        <f>SUM(V60:V61)</f>
        <v>571.3499999999999</v>
      </c>
      <c r="W62" s="3">
        <f>SUM(W60:W61)</f>
        <v>634.65</v>
      </c>
    </row>
    <row r="65" spans="1:19" ht="12.75">
      <c r="A65" s="5" t="s">
        <v>28</v>
      </c>
      <c r="G65" s="5" t="s">
        <v>37</v>
      </c>
      <c r="M65" s="5" t="s">
        <v>48</v>
      </c>
      <c r="S65" s="5" t="s">
        <v>60</v>
      </c>
    </row>
    <row r="66" spans="1:19" ht="12.75">
      <c r="A66" t="s">
        <v>3</v>
      </c>
      <c r="G66" t="s">
        <v>3</v>
      </c>
      <c r="M66" t="s">
        <v>3</v>
      </c>
      <c r="S66" t="s">
        <v>3</v>
      </c>
    </row>
    <row r="67" spans="1:23" ht="12.75">
      <c r="A67" t="s">
        <v>2</v>
      </c>
      <c r="C67" t="s">
        <v>4</v>
      </c>
      <c r="D67" t="s">
        <v>5</v>
      </c>
      <c r="E67" t="s">
        <v>6</v>
      </c>
      <c r="G67" t="s">
        <v>2</v>
      </c>
      <c r="I67" t="s">
        <v>4</v>
      </c>
      <c r="J67" t="s">
        <v>5</v>
      </c>
      <c r="K67" t="s">
        <v>6</v>
      </c>
      <c r="M67" t="s">
        <v>2</v>
      </c>
      <c r="O67" t="s">
        <v>4</v>
      </c>
      <c r="P67" t="s">
        <v>5</v>
      </c>
      <c r="Q67" t="s">
        <v>6</v>
      </c>
      <c r="S67" t="s">
        <v>2</v>
      </c>
      <c r="U67" t="s">
        <v>4</v>
      </c>
      <c r="V67" t="s">
        <v>5</v>
      </c>
      <c r="W67" t="s">
        <v>6</v>
      </c>
    </row>
    <row r="68" spans="1:23" ht="12.75">
      <c r="A68" s="4" t="s">
        <v>29</v>
      </c>
      <c r="B68" t="s">
        <v>7</v>
      </c>
      <c r="C68" s="3">
        <f>5*18.2</f>
        <v>91</v>
      </c>
      <c r="D68" s="3">
        <f>5*18.2</f>
        <v>91</v>
      </c>
      <c r="E68" s="3">
        <f>5*18.2</f>
        <v>91</v>
      </c>
      <c r="G68" s="4" t="s">
        <v>29</v>
      </c>
      <c r="H68" t="s">
        <v>7</v>
      </c>
      <c r="I68" s="3">
        <f>5*18.2</f>
        <v>91</v>
      </c>
      <c r="J68" s="3">
        <f>5*18.2</f>
        <v>91</v>
      </c>
      <c r="K68" s="3">
        <f>5*18.2</f>
        <v>91</v>
      </c>
      <c r="M68" s="4" t="s">
        <v>29</v>
      </c>
      <c r="N68" t="s">
        <v>7</v>
      </c>
      <c r="O68" s="3">
        <f>5*18.2</f>
        <v>91</v>
      </c>
      <c r="P68" s="3">
        <f>5*18.2</f>
        <v>91</v>
      </c>
      <c r="Q68" s="3">
        <f>5*18.2</f>
        <v>91</v>
      </c>
      <c r="S68" s="4" t="s">
        <v>29</v>
      </c>
      <c r="T68" t="s">
        <v>7</v>
      </c>
      <c r="U68" s="3">
        <f>5*18.2</f>
        <v>91</v>
      </c>
      <c r="V68" s="3">
        <f>5*18.2</f>
        <v>91</v>
      </c>
      <c r="W68" s="3">
        <f>5*18.2</f>
        <v>91</v>
      </c>
    </row>
    <row r="69" spans="1:23" ht="12.75">
      <c r="A69" s="4" t="s">
        <v>69</v>
      </c>
      <c r="B69" s="1" t="s">
        <v>25</v>
      </c>
      <c r="C69" s="3">
        <f>12.43*50</f>
        <v>621.5</v>
      </c>
      <c r="D69" s="3">
        <f>10.26*50</f>
        <v>513</v>
      </c>
      <c r="E69" s="3">
        <f>50*11.4</f>
        <v>570</v>
      </c>
      <c r="G69" s="4" t="s">
        <v>40</v>
      </c>
      <c r="H69" s="1" t="s">
        <v>43</v>
      </c>
      <c r="I69" s="3">
        <f>9.24*50</f>
        <v>462</v>
      </c>
      <c r="J69" s="3">
        <f>7.92*50</f>
        <v>396</v>
      </c>
      <c r="K69" s="3">
        <f>50*8.8</f>
        <v>440.00000000000006</v>
      </c>
      <c r="M69" s="4" t="s">
        <v>70</v>
      </c>
      <c r="N69" s="1" t="s">
        <v>55</v>
      </c>
      <c r="O69" s="3">
        <f>8.94*50</f>
        <v>447</v>
      </c>
      <c r="P69" s="3">
        <f>10.26*50</f>
        <v>513</v>
      </c>
      <c r="Q69" s="3">
        <f>50*11.4</f>
        <v>570</v>
      </c>
      <c r="S69" s="4" t="s">
        <v>67</v>
      </c>
      <c r="T69" s="1" t="s">
        <v>64</v>
      </c>
      <c r="U69" s="3">
        <f>15.71*50</f>
        <v>785.5</v>
      </c>
      <c r="V69" s="3">
        <f>18.99*50</f>
        <v>949.4999999999999</v>
      </c>
      <c r="W69" s="3">
        <f>50*21.1</f>
        <v>1055</v>
      </c>
    </row>
    <row r="70" spans="1:23" ht="12.75">
      <c r="A70" s="4" t="s">
        <v>68</v>
      </c>
      <c r="B70" t="s">
        <v>9</v>
      </c>
      <c r="C70" s="3">
        <f>5*4</f>
        <v>20</v>
      </c>
      <c r="D70" s="3">
        <f>5*0.55</f>
        <v>2.75</v>
      </c>
      <c r="E70" s="3">
        <f>5*0.55</f>
        <v>2.75</v>
      </c>
      <c r="G70" s="4" t="s">
        <v>68</v>
      </c>
      <c r="H70" t="s">
        <v>9</v>
      </c>
      <c r="I70" s="3">
        <f>5*4</f>
        <v>20</v>
      </c>
      <c r="J70" s="3">
        <f>5*0.55</f>
        <v>2.75</v>
      </c>
      <c r="K70" s="3">
        <f>5*0.55</f>
        <v>2.75</v>
      </c>
      <c r="M70" s="4" t="s">
        <v>68</v>
      </c>
      <c r="N70" t="s">
        <v>9</v>
      </c>
      <c r="O70" s="3">
        <f>5*4</f>
        <v>20</v>
      </c>
      <c r="P70" s="3">
        <f>5*0.55</f>
        <v>2.75</v>
      </c>
      <c r="Q70" s="3">
        <f>5*0.55</f>
        <v>2.75</v>
      </c>
      <c r="S70" s="4" t="s">
        <v>68</v>
      </c>
      <c r="T70" t="s">
        <v>9</v>
      </c>
      <c r="U70" s="3">
        <f>5*4</f>
        <v>20</v>
      </c>
      <c r="V70" s="3">
        <f>5*0.55</f>
        <v>2.75</v>
      </c>
      <c r="W70" s="3">
        <f>5*0.55</f>
        <v>2.75</v>
      </c>
    </row>
    <row r="71" spans="2:23" ht="12.75">
      <c r="B71" s="5" t="s">
        <v>1</v>
      </c>
      <c r="C71" s="6">
        <f>SUM(C68:C70)</f>
        <v>732.5</v>
      </c>
      <c r="D71" s="3">
        <f>SUM(D68:D70)</f>
        <v>606.75</v>
      </c>
      <c r="E71" s="3">
        <f>SUM(E68:E70)</f>
        <v>663.75</v>
      </c>
      <c r="H71" s="5" t="s">
        <v>1</v>
      </c>
      <c r="I71" s="6">
        <f>SUM(I68:I70)</f>
        <v>573</v>
      </c>
      <c r="J71" s="3">
        <f>SUM(J68:J70)</f>
        <v>489.75</v>
      </c>
      <c r="K71" s="3">
        <f>SUM(K68:K70)</f>
        <v>533.75</v>
      </c>
      <c r="N71" s="5" t="s">
        <v>1</v>
      </c>
      <c r="O71" s="6">
        <f>SUM(O68:O70)</f>
        <v>558</v>
      </c>
      <c r="P71" s="3">
        <f>SUM(P68:P70)</f>
        <v>606.75</v>
      </c>
      <c r="Q71" s="3">
        <f>SUM(Q68:Q70)</f>
        <v>663.75</v>
      </c>
      <c r="T71" s="5" t="s">
        <v>1</v>
      </c>
      <c r="U71" s="6">
        <f>SUM(U68:U70)</f>
        <v>896.5</v>
      </c>
      <c r="V71" s="3">
        <f>SUM(V68:V70)</f>
        <v>1043.25</v>
      </c>
      <c r="W71" s="3">
        <f>SUM(W68:W70)</f>
        <v>1148.75</v>
      </c>
    </row>
    <row r="74" spans="1:19" ht="12.75">
      <c r="A74" s="5" t="s">
        <v>28</v>
      </c>
      <c r="G74" s="5" t="s">
        <v>37</v>
      </c>
      <c r="M74" s="5" t="s">
        <v>49</v>
      </c>
      <c r="S74" s="5" t="s">
        <v>60</v>
      </c>
    </row>
    <row r="75" spans="1:19" ht="12.75">
      <c r="A75" t="s">
        <v>12</v>
      </c>
      <c r="G75" t="s">
        <v>12</v>
      </c>
      <c r="M75" t="s">
        <v>12</v>
      </c>
      <c r="S75" t="s">
        <v>12</v>
      </c>
    </row>
    <row r="76" spans="1:23" ht="12.75">
      <c r="A76" t="s">
        <v>2</v>
      </c>
      <c r="C76" t="s">
        <v>4</v>
      </c>
      <c r="D76" t="s">
        <v>5</v>
      </c>
      <c r="E76" t="s">
        <v>6</v>
      </c>
      <c r="G76" t="s">
        <v>2</v>
      </c>
      <c r="I76" t="s">
        <v>4</v>
      </c>
      <c r="J76" t="s">
        <v>5</v>
      </c>
      <c r="K76" t="s">
        <v>6</v>
      </c>
      <c r="M76" t="s">
        <v>2</v>
      </c>
      <c r="O76" t="s">
        <v>4</v>
      </c>
      <c r="P76" t="s">
        <v>5</v>
      </c>
      <c r="Q76" t="s">
        <v>6</v>
      </c>
      <c r="S76" t="s">
        <v>2</v>
      </c>
      <c r="U76" t="s">
        <v>4</v>
      </c>
      <c r="V76" t="s">
        <v>5</v>
      </c>
      <c r="W76" t="s">
        <v>6</v>
      </c>
    </row>
    <row r="77" spans="1:23" ht="12.75">
      <c r="A77" s="4" t="s">
        <v>69</v>
      </c>
      <c r="B77" s="1" t="s">
        <v>25</v>
      </c>
      <c r="C77" s="3">
        <f>12.43*50</f>
        <v>621.5</v>
      </c>
      <c r="D77" s="3">
        <f>10.26*50</f>
        <v>513</v>
      </c>
      <c r="E77" s="3">
        <f>50*11.4</f>
        <v>570</v>
      </c>
      <c r="G77" s="4" t="s">
        <v>40</v>
      </c>
      <c r="H77" s="1" t="s">
        <v>43</v>
      </c>
      <c r="I77" s="3">
        <f>9.24*50</f>
        <v>462</v>
      </c>
      <c r="J77" s="3">
        <f>7.92*50</f>
        <v>396</v>
      </c>
      <c r="K77" s="3">
        <f>50*8.8</f>
        <v>440.00000000000006</v>
      </c>
      <c r="M77" s="4" t="s">
        <v>70</v>
      </c>
      <c r="N77" s="1" t="s">
        <v>55</v>
      </c>
      <c r="O77" s="3">
        <f>8.94*50</f>
        <v>447</v>
      </c>
      <c r="P77" s="3">
        <f>10.26*50</f>
        <v>513</v>
      </c>
      <c r="Q77" s="3">
        <f>50*11.4</f>
        <v>570</v>
      </c>
      <c r="S77" s="4" t="s">
        <v>69</v>
      </c>
      <c r="T77" s="1" t="s">
        <v>64</v>
      </c>
      <c r="U77" s="3">
        <f>15.71*50</f>
        <v>785.5</v>
      </c>
      <c r="V77" s="3">
        <f>18.99*50</f>
        <v>949.4999999999999</v>
      </c>
      <c r="W77" s="3">
        <f>50*21.1</f>
        <v>1055</v>
      </c>
    </row>
    <row r="78" spans="1:23" ht="12.75">
      <c r="A78" s="4" t="s">
        <v>68</v>
      </c>
      <c r="B78" t="s">
        <v>9</v>
      </c>
      <c r="C78" s="3">
        <f>5*4</f>
        <v>20</v>
      </c>
      <c r="D78" s="3">
        <f>5*0.55</f>
        <v>2.75</v>
      </c>
      <c r="E78" s="3">
        <f>5*0.55</f>
        <v>2.75</v>
      </c>
      <c r="G78" s="4" t="s">
        <v>68</v>
      </c>
      <c r="H78" t="s">
        <v>9</v>
      </c>
      <c r="I78" s="3">
        <f>5*4</f>
        <v>20</v>
      </c>
      <c r="J78" s="3">
        <f>5*0.55</f>
        <v>2.75</v>
      </c>
      <c r="K78" s="3">
        <f>5*0.55</f>
        <v>2.75</v>
      </c>
      <c r="M78" s="4" t="s">
        <v>68</v>
      </c>
      <c r="N78" t="s">
        <v>9</v>
      </c>
      <c r="O78" s="3">
        <f>5*4</f>
        <v>20</v>
      </c>
      <c r="P78" s="3">
        <f>5*0.55</f>
        <v>2.75</v>
      </c>
      <c r="Q78" s="3">
        <f>5*0.55</f>
        <v>2.75</v>
      </c>
      <c r="S78" s="4" t="s">
        <v>68</v>
      </c>
      <c r="T78" t="s">
        <v>9</v>
      </c>
      <c r="U78" s="3">
        <f>5*4</f>
        <v>20</v>
      </c>
      <c r="V78" s="3">
        <f>5*0.55</f>
        <v>2.75</v>
      </c>
      <c r="W78" s="3">
        <f>5*0.55</f>
        <v>2.75</v>
      </c>
    </row>
    <row r="79" spans="2:23" ht="12.75">
      <c r="B79" s="5" t="s">
        <v>1</v>
      </c>
      <c r="C79" s="6">
        <f>SUM(C77:C78)</f>
        <v>641.5</v>
      </c>
      <c r="D79" s="3">
        <f>SUM(D77:D78)</f>
        <v>515.75</v>
      </c>
      <c r="E79" s="3">
        <f>SUM(E77:E78)</f>
        <v>572.75</v>
      </c>
      <c r="H79" s="5" t="s">
        <v>1</v>
      </c>
      <c r="I79" s="6">
        <f>SUM(I77:I78)</f>
        <v>482</v>
      </c>
      <c r="J79" s="3">
        <f>SUM(J77:J78)</f>
        <v>398.75</v>
      </c>
      <c r="K79" s="3">
        <f>SUM(K77:K78)</f>
        <v>442.75000000000006</v>
      </c>
      <c r="N79" s="5" t="s">
        <v>1</v>
      </c>
      <c r="O79" s="6">
        <f>SUM(O77:O78)</f>
        <v>467</v>
      </c>
      <c r="P79" s="3">
        <f>SUM(P77:P78)</f>
        <v>515.75</v>
      </c>
      <c r="Q79" s="3">
        <f>SUM(Q77:Q78)</f>
        <v>572.75</v>
      </c>
      <c r="T79" s="5" t="s">
        <v>1</v>
      </c>
      <c r="U79" s="6">
        <f>SUM(U77:U78)</f>
        <v>805.5</v>
      </c>
      <c r="V79" s="3">
        <f>SUM(V77:V78)</f>
        <v>952.2499999999999</v>
      </c>
      <c r="W79" s="3">
        <f>SUM(W77:W78)</f>
        <v>1057.75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und Stefan Hiller</dc:creator>
  <cp:keywords/>
  <dc:description/>
  <cp:lastModifiedBy>Katherina Chailaridis - VCU GmbH</cp:lastModifiedBy>
  <dcterms:created xsi:type="dcterms:W3CDTF">2009-10-01T15:10:56Z</dcterms:created>
  <dcterms:modified xsi:type="dcterms:W3CDTF">2010-01-26T11:44:10Z</dcterms:modified>
  <cp:category/>
  <cp:version/>
  <cp:contentType/>
  <cp:contentStatus/>
</cp:coreProperties>
</file>